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<sst xmlns="http://schemas.openxmlformats.org/spreadsheetml/2006/main" count="82" uniqueCount="19">
  <si>
    <t>№</t>
  </si>
  <si>
    <t>Осадка на миделе</t>
  </si>
  <si>
    <t>ПБ(мм)</t>
  </si>
  <si>
    <t>ЛБ(мм)</t>
  </si>
  <si>
    <r>
      <t>d</t>
    </r>
    <r>
      <rPr>
        <sz val="10"/>
        <rFont val="Arial Cyr"/>
        <family val="0"/>
      </rPr>
      <t>z(мм)</t>
    </r>
  </si>
  <si>
    <r>
      <t>q</t>
    </r>
    <r>
      <rPr>
        <sz val="10"/>
        <rFont val="Tahoma"/>
        <family val="0"/>
      </rPr>
      <t>(рад)</t>
    </r>
  </si>
  <si>
    <t>Мкр(гсм)</t>
  </si>
  <si>
    <r>
      <t>Мкр*</t>
    </r>
    <r>
      <rPr>
        <sz val="10"/>
        <rFont val="Symbol"/>
        <family val="1"/>
      </rPr>
      <t>q</t>
    </r>
  </si>
  <si>
    <t>q^2</t>
  </si>
  <si>
    <t>mкргруза(г)</t>
  </si>
  <si>
    <t>откл(см)</t>
  </si>
  <si>
    <t>СУММ</t>
  </si>
  <si>
    <t>h(модели в см)=</t>
  </si>
  <si>
    <t>Zm=</t>
  </si>
  <si>
    <t>m(модели в гр)=</t>
  </si>
  <si>
    <t>Zg=</t>
  </si>
  <si>
    <t>b(г*см/рад)=</t>
  </si>
  <si>
    <t>h(натуры в м)=</t>
  </si>
  <si>
    <t>www.Vel-master.my1.ru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</si>
</sst>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sz val="10"/>
      <name val="Symbol"/>
      <family val="1"/>
    </font>
    <font>
      <sz val="10"/>
      <name val="Arial Cyr"/>
      <family val="0"/>
    </font>
    <font>
      <u val="single"/>
      <sz val="10"/>
      <color indexed="12"/>
      <name val="Tahom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15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l-master.my1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0">
      <selection activeCell="F23" sqref="F23"/>
    </sheetView>
  </sheetViews>
  <sheetFormatPr defaultColWidth="9.140625" defaultRowHeight="12.75"/>
  <cols>
    <col min="1" max="1" width="9.00390625" style="0" bestFit="1" customWidth="1"/>
    <col min="2" max="2" width="17.00390625" style="0" customWidth="1"/>
    <col min="3" max="3" width="17.57421875" style="0" customWidth="1"/>
    <col min="4" max="4" width="9.00390625" style="0" bestFit="1" customWidth="1"/>
    <col min="5" max="5" width="15.421875" style="0" customWidth="1"/>
    <col min="6" max="16384" width="9.00390625" style="0" bestFit="1" customWidth="1"/>
  </cols>
  <sheetData>
    <row r="1" ht="13.5" thickBot="1">
      <c r="L1" t="s">
        <v>18</v>
      </c>
    </row>
    <row r="2" spans="2:12" ht="13.5" thickBot="1">
      <c r="B2" s="7" t="s">
        <v>9</v>
      </c>
      <c r="C2" s="7">
        <v>43</v>
      </c>
      <c r="E2" s="12" t="s">
        <v>14</v>
      </c>
      <c r="F2" s="12">
        <v>6200</v>
      </c>
      <c r="H2" s="12" t="s">
        <v>13</v>
      </c>
      <c r="I2" s="12">
        <v>9</v>
      </c>
      <c r="L2" t="s">
        <v>18</v>
      </c>
    </row>
    <row r="3" ht="13.5" thickBot="1">
      <c r="L3" t="s">
        <v>18</v>
      </c>
    </row>
    <row r="4" spans="1:13" ht="14.25" thickBot="1" thickTop="1">
      <c r="A4" s="13" t="s">
        <v>0</v>
      </c>
      <c r="B4" s="13" t="s">
        <v>1</v>
      </c>
      <c r="C4" s="13"/>
      <c r="D4" s="14" t="s">
        <v>4</v>
      </c>
      <c r="E4" s="14" t="s">
        <v>5</v>
      </c>
      <c r="F4" s="13" t="s">
        <v>6</v>
      </c>
      <c r="G4" s="13" t="s">
        <v>7</v>
      </c>
      <c r="H4" s="14" t="s">
        <v>8</v>
      </c>
      <c r="I4" s="3"/>
      <c r="J4" s="3"/>
      <c r="K4" s="3"/>
      <c r="L4" t="s">
        <v>18</v>
      </c>
      <c r="M4" s="3"/>
    </row>
    <row r="5" spans="1:13" ht="14.25" thickBot="1" thickTop="1">
      <c r="A5" s="13"/>
      <c r="B5" s="2" t="s">
        <v>2</v>
      </c>
      <c r="C5" s="2" t="s">
        <v>3</v>
      </c>
      <c r="D5" s="13"/>
      <c r="E5" s="13"/>
      <c r="F5" s="13"/>
      <c r="G5" s="13"/>
      <c r="H5" s="13"/>
      <c r="I5" s="4" t="s">
        <v>10</v>
      </c>
      <c r="J5" s="3"/>
      <c r="K5" s="3"/>
      <c r="L5" t="s">
        <v>18</v>
      </c>
      <c r="M5" s="3"/>
    </row>
    <row r="6" spans="1:12" ht="13.5" thickTop="1">
      <c r="A6" s="6">
        <v>1</v>
      </c>
      <c r="B6" s="6">
        <v>85</v>
      </c>
      <c r="C6" s="6">
        <v>85</v>
      </c>
      <c r="D6" s="6">
        <f>B6-C6</f>
        <v>0</v>
      </c>
      <c r="E6" s="6">
        <f>D6/200</f>
        <v>0</v>
      </c>
      <c r="F6" s="6">
        <f>I6*$C$2</f>
        <v>0</v>
      </c>
      <c r="G6" s="6">
        <f>E6*F6</f>
        <v>0</v>
      </c>
      <c r="H6" s="6">
        <f>E6^2</f>
        <v>0</v>
      </c>
      <c r="I6" s="5">
        <v>0</v>
      </c>
      <c r="L6" t="s">
        <v>18</v>
      </c>
    </row>
    <row r="7" spans="1:12" ht="12.75">
      <c r="A7" s="5">
        <v>2</v>
      </c>
      <c r="B7" s="5">
        <v>86</v>
      </c>
      <c r="C7" s="5">
        <v>84</v>
      </c>
      <c r="D7" s="6">
        <f aca="true" t="shared" si="0" ref="D7:D14">B7-C7</f>
        <v>2</v>
      </c>
      <c r="E7" s="6">
        <f aca="true" t="shared" si="1" ref="E7:E14">D7/200</f>
        <v>0.01</v>
      </c>
      <c r="F7" s="6">
        <f aca="true" t="shared" si="2" ref="F7:F14">I7*$C$2</f>
        <v>215</v>
      </c>
      <c r="G7" s="6">
        <f aca="true" t="shared" si="3" ref="G7:G14">E7*F7</f>
        <v>2.15</v>
      </c>
      <c r="H7" s="6">
        <f aca="true" t="shared" si="4" ref="H7:H14">E7^2</f>
        <v>0.0001</v>
      </c>
      <c r="I7" s="5">
        <v>5</v>
      </c>
      <c r="L7" t="s">
        <v>18</v>
      </c>
    </row>
    <row r="8" spans="1:12" ht="12.75">
      <c r="A8" s="5">
        <v>3</v>
      </c>
      <c r="B8" s="5">
        <v>84</v>
      </c>
      <c r="C8" s="5">
        <v>81</v>
      </c>
      <c r="D8" s="6">
        <f t="shared" si="0"/>
        <v>3</v>
      </c>
      <c r="E8" s="6">
        <f t="shared" si="1"/>
        <v>0.015</v>
      </c>
      <c r="F8" s="6">
        <f t="shared" si="2"/>
        <v>430</v>
      </c>
      <c r="G8" s="6">
        <f t="shared" si="3"/>
        <v>6.45</v>
      </c>
      <c r="H8" s="6">
        <f t="shared" si="4"/>
        <v>0.000225</v>
      </c>
      <c r="I8" s="5">
        <v>10</v>
      </c>
      <c r="L8" t="s">
        <v>18</v>
      </c>
    </row>
    <row r="9" spans="1:12" ht="12.75">
      <c r="A9" s="5">
        <v>4</v>
      </c>
      <c r="B9" s="5">
        <v>84</v>
      </c>
      <c r="C9" s="5">
        <v>82</v>
      </c>
      <c r="D9" s="6">
        <f t="shared" si="0"/>
        <v>2</v>
      </c>
      <c r="E9" s="6">
        <f t="shared" si="1"/>
        <v>0.01</v>
      </c>
      <c r="F9" s="6">
        <f t="shared" si="2"/>
        <v>215</v>
      </c>
      <c r="G9" s="6">
        <f t="shared" si="3"/>
        <v>2.15</v>
      </c>
      <c r="H9" s="6">
        <f t="shared" si="4"/>
        <v>0.0001</v>
      </c>
      <c r="I9" s="5">
        <v>5</v>
      </c>
      <c r="L9" t="s">
        <v>18</v>
      </c>
    </row>
    <row r="10" spans="1:12" ht="12.75">
      <c r="A10" s="5">
        <v>5</v>
      </c>
      <c r="B10" s="5">
        <v>80</v>
      </c>
      <c r="C10" s="5">
        <v>80</v>
      </c>
      <c r="D10" s="6">
        <f t="shared" si="0"/>
        <v>0</v>
      </c>
      <c r="E10" s="6">
        <f t="shared" si="1"/>
        <v>0</v>
      </c>
      <c r="F10" s="6">
        <f t="shared" si="2"/>
        <v>0</v>
      </c>
      <c r="G10" s="6">
        <f t="shared" si="3"/>
        <v>0</v>
      </c>
      <c r="H10" s="6">
        <f t="shared" si="4"/>
        <v>0</v>
      </c>
      <c r="I10" s="5">
        <v>0</v>
      </c>
      <c r="L10" t="s">
        <v>18</v>
      </c>
    </row>
    <row r="11" spans="1:12" ht="12.75">
      <c r="A11" s="5">
        <v>6</v>
      </c>
      <c r="B11" s="5">
        <v>79</v>
      </c>
      <c r="C11" s="5">
        <v>83</v>
      </c>
      <c r="D11" s="6">
        <f t="shared" si="0"/>
        <v>-4</v>
      </c>
      <c r="E11" s="6">
        <f t="shared" si="1"/>
        <v>-0.02</v>
      </c>
      <c r="F11" s="6">
        <f t="shared" si="2"/>
        <v>-215</v>
      </c>
      <c r="G11" s="6">
        <f t="shared" si="3"/>
        <v>4.3</v>
      </c>
      <c r="H11" s="6">
        <f t="shared" si="4"/>
        <v>0.0004</v>
      </c>
      <c r="I11" s="5">
        <v>-5</v>
      </c>
      <c r="L11" t="s">
        <v>18</v>
      </c>
    </row>
    <row r="12" spans="1:12" ht="12.75">
      <c r="A12" s="5">
        <v>7</v>
      </c>
      <c r="B12" s="5">
        <v>78</v>
      </c>
      <c r="C12" s="5">
        <v>85</v>
      </c>
      <c r="D12" s="6">
        <f t="shared" si="0"/>
        <v>-7</v>
      </c>
      <c r="E12" s="6">
        <f t="shared" si="1"/>
        <v>-0.035</v>
      </c>
      <c r="F12" s="6">
        <f t="shared" si="2"/>
        <v>-430</v>
      </c>
      <c r="G12" s="6">
        <f t="shared" si="3"/>
        <v>15.05</v>
      </c>
      <c r="H12" s="6">
        <f t="shared" si="4"/>
        <v>0.0012250000000000002</v>
      </c>
      <c r="I12" s="5">
        <v>-10</v>
      </c>
      <c r="L12" t="s">
        <v>18</v>
      </c>
    </row>
    <row r="13" spans="1:12" ht="12.75">
      <c r="A13" s="5">
        <v>8</v>
      </c>
      <c r="B13" s="5">
        <v>79</v>
      </c>
      <c r="C13" s="5">
        <v>83</v>
      </c>
      <c r="D13" s="6">
        <f t="shared" si="0"/>
        <v>-4</v>
      </c>
      <c r="E13" s="6">
        <f t="shared" si="1"/>
        <v>-0.02</v>
      </c>
      <c r="F13" s="6">
        <f t="shared" si="2"/>
        <v>-215</v>
      </c>
      <c r="G13" s="6">
        <f t="shared" si="3"/>
        <v>4.3</v>
      </c>
      <c r="H13" s="6">
        <f t="shared" si="4"/>
        <v>0.0004</v>
      </c>
      <c r="I13" s="5">
        <v>-5</v>
      </c>
      <c r="L13" t="s">
        <v>18</v>
      </c>
    </row>
    <row r="14" spans="1:12" ht="13.5" thickBot="1">
      <c r="A14" s="8">
        <v>9</v>
      </c>
      <c r="B14" s="8">
        <v>80</v>
      </c>
      <c r="C14" s="8">
        <v>80</v>
      </c>
      <c r="D14" s="9">
        <f t="shared" si="0"/>
        <v>0</v>
      </c>
      <c r="E14" s="9">
        <f t="shared" si="1"/>
        <v>0</v>
      </c>
      <c r="F14" s="9">
        <f t="shared" si="2"/>
        <v>0</v>
      </c>
      <c r="G14" s="9">
        <f t="shared" si="3"/>
        <v>0</v>
      </c>
      <c r="H14" s="9">
        <f t="shared" si="4"/>
        <v>0</v>
      </c>
      <c r="I14" s="8">
        <v>0</v>
      </c>
      <c r="L14" t="s">
        <v>18</v>
      </c>
    </row>
    <row r="15" spans="1:12" ht="14.25" thickBot="1" thickTop="1">
      <c r="A15" s="13" t="s">
        <v>11</v>
      </c>
      <c r="B15" s="13"/>
      <c r="C15" s="2"/>
      <c r="D15" s="2"/>
      <c r="E15" s="2">
        <f>SUM(E6:E14)</f>
        <v>-0.04</v>
      </c>
      <c r="F15" s="2">
        <f>SUM(F6:F14)</f>
        <v>0</v>
      </c>
      <c r="G15" s="2">
        <f>SUM(G6:G14)</f>
        <v>34.4</v>
      </c>
      <c r="H15" s="2">
        <f>SUM(H6:H14)</f>
        <v>0.0024500000000000004</v>
      </c>
      <c r="I15" s="2"/>
      <c r="L15" t="s">
        <v>18</v>
      </c>
    </row>
    <row r="16" spans="1:12" ht="13.5" thickTop="1">
      <c r="A16" s="1"/>
      <c r="B16" s="1"/>
      <c r="C16" s="1"/>
      <c r="D16" s="1"/>
      <c r="E16" s="1"/>
      <c r="F16" s="1"/>
      <c r="G16" s="1"/>
      <c r="H16" s="1"/>
      <c r="I16" s="1"/>
      <c r="L16" t="s">
        <v>18</v>
      </c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L17" t="s">
        <v>18</v>
      </c>
    </row>
    <row r="18" ht="12.75">
      <c r="L18" t="s">
        <v>18</v>
      </c>
    </row>
    <row r="19" ht="12.75">
      <c r="L19" t="s">
        <v>18</v>
      </c>
    </row>
    <row r="20" ht="13.5" thickBot="1">
      <c r="L20" t="s">
        <v>18</v>
      </c>
    </row>
    <row r="21" spans="2:12" ht="13.5" thickBot="1">
      <c r="B21" s="11" t="s">
        <v>16</v>
      </c>
      <c r="C21" s="7">
        <f>(9*G15-E15*F15)/(9*H15-(E15^2))</f>
        <v>15139.36430317848</v>
      </c>
      <c r="L21" t="s">
        <v>18</v>
      </c>
    </row>
    <row r="22" spans="2:12" ht="13.5" thickBot="1">
      <c r="B22" s="11" t="s">
        <v>12</v>
      </c>
      <c r="C22" s="7">
        <f>C21/F2</f>
        <v>2.4418329521255613</v>
      </c>
      <c r="L22" t="s">
        <v>18</v>
      </c>
    </row>
    <row r="23" spans="2:12" ht="13.5" thickBot="1">
      <c r="B23" s="11" t="s">
        <v>15</v>
      </c>
      <c r="C23" s="7">
        <f>I2-C22</f>
        <v>6.558167047874439</v>
      </c>
      <c r="L23" t="s">
        <v>18</v>
      </c>
    </row>
    <row r="24" spans="2:12" ht="13.5" thickBot="1">
      <c r="B24" s="11" t="s">
        <v>17</v>
      </c>
      <c r="C24" s="7">
        <f>C22*50/100</f>
        <v>1.2209164760627806</v>
      </c>
      <c r="L24" t="s">
        <v>18</v>
      </c>
    </row>
    <row r="25" spans="2:12" ht="12.75">
      <c r="B25" s="10"/>
      <c r="L25" t="s">
        <v>18</v>
      </c>
    </row>
    <row r="26" ht="12.75">
      <c r="L26" t="s">
        <v>18</v>
      </c>
    </row>
    <row r="27" ht="12.75">
      <c r="L27" t="s">
        <v>18</v>
      </c>
    </row>
    <row r="28" ht="12.75">
      <c r="L28" t="s">
        <v>18</v>
      </c>
    </row>
    <row r="29" ht="12.75">
      <c r="L29" t="s">
        <v>18</v>
      </c>
    </row>
    <row r="30" spans="1:12" ht="12.75">
      <c r="A30" t="s">
        <v>18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 ht="12.75">
      <c r="A31" t="s">
        <v>18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1" ht="12.75">
      <c r="A32" t="s">
        <v>18</v>
      </c>
      <c r="B32" s="15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</row>
  </sheetData>
  <mergeCells count="8">
    <mergeCell ref="F4:F5"/>
    <mergeCell ref="G4:G5"/>
    <mergeCell ref="H4:H5"/>
    <mergeCell ref="A15:B15"/>
    <mergeCell ref="A4:A5"/>
    <mergeCell ref="B4:C4"/>
    <mergeCell ref="D4:D5"/>
    <mergeCell ref="E4:E5"/>
  </mergeCells>
  <hyperlinks>
    <hyperlink ref="B32" r:id="rId1" display="www.Vel-master.my1.ru"/>
  </hyperlinks>
  <printOptions gridLines="1"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bestFit="1" customWidth="1"/>
  </cols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Vel</cp:lastModifiedBy>
  <dcterms:modified xsi:type="dcterms:W3CDTF">2008-12-12T14:52:09Z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